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5.02.17 - ANSE DU TIR\00_DCE\PIECES ECRITES\"/>
    </mc:Choice>
  </mc:AlternateContent>
  <xr:revisionPtr revIDLastSave="0" documentId="8_{E8830C00-D64D-4B84-9DE7-551D542F8236}" xr6:coauthVersionLast="47" xr6:coauthVersionMax="47" xr10:uidLastSave="{00000000-0000-0000-0000-000000000000}"/>
  <bookViews>
    <workbookView xWindow="480" yWindow="300" windowWidth="21310" windowHeight="20700" xr2:uid="{2FCF0CD5-D31B-4304-904C-85F9E2064DC2}"/>
  </bookViews>
  <sheets>
    <sheet name="10-Récap" sheetId="10" r:id="rId1"/>
  </sheets>
  <definedNames>
    <definedName name="_xlnm.Print_Area" localSheetId="0">'10-Récap'!$A$1:$F$34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0" l="1"/>
  <c r="F22" i="10"/>
  <c r="D26" i="10"/>
  <c r="D25" i="10"/>
  <c r="D24" i="10"/>
  <c r="D19" i="10"/>
  <c r="D13" i="10"/>
  <c r="F13" i="10" s="1"/>
  <c r="D12" i="10"/>
  <c r="F12" i="10" s="1"/>
  <c r="D11" i="10"/>
  <c r="F11" i="10" s="1"/>
  <c r="D20" i="10"/>
  <c r="F20" i="10" s="1"/>
  <c r="D18" i="10"/>
  <c r="F14" i="10"/>
  <c r="F16" i="10"/>
  <c r="F18" i="10"/>
  <c r="F24" i="10"/>
  <c r="F26" i="10"/>
  <c r="F15" i="10"/>
  <c r="F17" i="10"/>
  <c r="F19" i="10"/>
  <c r="F21" i="10"/>
  <c r="F23" i="10"/>
  <c r="F25" i="10"/>
  <c r="F31" i="10" l="1"/>
  <c r="F32" i="10" l="1"/>
  <c r="F33" i="10" s="1"/>
</calcChain>
</file>

<file path=xl/sharedStrings.xml><?xml version="1.0" encoding="utf-8"?>
<sst xmlns="http://schemas.openxmlformats.org/spreadsheetml/2006/main" count="61" uniqueCount="51">
  <si>
    <t>D.P.G.F</t>
  </si>
  <si>
    <t>Code</t>
  </si>
  <si>
    <t>Désignation</t>
  </si>
  <si>
    <t>Total</t>
  </si>
  <si>
    <t>Montant HT</t>
  </si>
  <si>
    <t>U</t>
  </si>
  <si>
    <t>QTE</t>
  </si>
  <si>
    <t>PU</t>
  </si>
  <si>
    <t>TOTAL</t>
  </si>
  <si>
    <t>10.3.1</t>
  </si>
  <si>
    <t>Préparation / Nettoyage</t>
  </si>
  <si>
    <t>Nettoyage haute pression des supports</t>
  </si>
  <si>
    <t>Peintures extérieures</t>
  </si>
  <si>
    <t>10.3.2</t>
  </si>
  <si>
    <t>10.3.1.1</t>
  </si>
  <si>
    <t>10.3.1.2</t>
  </si>
  <si>
    <t>10.3.2.2</t>
  </si>
  <si>
    <t>10.3.2.1</t>
  </si>
  <si>
    <t>10.3.3</t>
  </si>
  <si>
    <t>Peinture sur boiseries</t>
  </si>
  <si>
    <t>Peinture polyuréthane en phaqe aqueuse sur menuiseries bois</t>
  </si>
  <si>
    <t>10.3.3.1</t>
  </si>
  <si>
    <t>10.3.4</t>
  </si>
  <si>
    <t>Peintures sur PVC</t>
  </si>
  <si>
    <t>m²</t>
  </si>
  <si>
    <t>ml</t>
  </si>
  <si>
    <t>Reprise de fissuration localisée</t>
  </si>
  <si>
    <t>10.3.1.3</t>
  </si>
  <si>
    <t>10.3.1.4</t>
  </si>
  <si>
    <t>10.3.1.5</t>
  </si>
  <si>
    <t>10.3.1.6</t>
  </si>
  <si>
    <t>Reprise des fonds dégradés</t>
  </si>
  <si>
    <t>Traitement des phénomènes de réaction ALCALIS, des éclats de fers à béton, de Zéolithe</t>
  </si>
  <si>
    <t>Peinture extérieure microporeuse (Type D2) pour sous-bassement</t>
  </si>
  <si>
    <t>Etanchéité des éléments horizontaux</t>
  </si>
  <si>
    <t>Etanchéité des casquettes béton</t>
  </si>
  <si>
    <t>10.3.4.1</t>
  </si>
  <si>
    <t>10.3.5</t>
  </si>
  <si>
    <t>10.3.6</t>
  </si>
  <si>
    <t>Peintures sur ouvrages métalliques</t>
  </si>
  <si>
    <t>Ens</t>
  </si>
  <si>
    <t>LOT 10 - PEINTURE - RECAPITULATIF</t>
  </si>
  <si>
    <t>TGC 6 %</t>
  </si>
  <si>
    <t>MONTANT TTC</t>
  </si>
  <si>
    <t>Peinture d'imperméabilisation Type I3 pour Façades et Pignons</t>
  </si>
  <si>
    <t>RESIDENCE ANSE DU TIR</t>
  </si>
  <si>
    <t>Ravalement de façades et parties communes</t>
  </si>
  <si>
    <t>Décapage des ancies revêtements</t>
  </si>
  <si>
    <t>Traitement préventif anti mousse (Traitement fongicide)</t>
  </si>
  <si>
    <t>Peinture intérieure des terrasses, bandeaux porches, Garde-corps bétons et parties communes</t>
  </si>
  <si>
    <t>10.3.2.3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</si>
</sst>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 * #,##0.00_)_F_ ;_ * \(#,##0.00\)_F_ ;_ * &quot;-&quot;??_)_F_ ;_ @_ "/>
    <numFmt numFmtId="166" formatCode="#,##0;[Red]&quot;-&quot;#,##0;"/>
    <numFmt numFmtId="167" formatCode="#,##0&quot; &quot;&quot;F&quot;&quot; &quot;;[Red]&quot;-&quot;#,##0&quot; &quot;&quot;F&quot;&quot; &quot;;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Lucida Grande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2"/>
      <name val="Calibri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18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Lucida Grande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/>
  </cellStyleXfs>
  <cellXfs count="49">
    <xf numFmtId="0" fontId="0" fillId="0" borderId="0" xfId="0"/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167" fontId="7" fillId="0" borderId="2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167" fontId="7" fillId="0" borderId="9" xfId="0" applyNumberFormat="1" applyFont="1" applyBorder="1" applyAlignment="1">
      <alignment horizontal="right" vertical="center" wrapText="1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166" fontId="7" fillId="0" borderId="11" xfId="0" applyNumberFormat="1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167" fontId="7" fillId="0" borderId="11" xfId="0" applyNumberFormat="1" applyFont="1" applyBorder="1" applyAlignment="1" applyProtection="1">
      <alignment horizontal="right" vertical="center" wrapText="1"/>
      <protection locked="0"/>
    </xf>
    <xf numFmtId="167" fontId="7" fillId="0" borderId="12" xfId="0" applyNumberFormat="1" applyFont="1" applyBorder="1" applyAlignment="1">
      <alignment horizontal="right" vertical="center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4" fontId="7" fillId="0" borderId="2" xfId="0" applyNumberFormat="1" applyFont="1" applyBorder="1" applyAlignment="1" applyProtection="1">
      <alignment horizontal="center" vertical="center" wrapText="1"/>
      <protection locked="0"/>
    </xf>
    <xf numFmtId="4" fontId="3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vertical="center"/>
      <protection locked="0"/>
    </xf>
    <xf numFmtId="167" fontId="3" fillId="2" borderId="15" xfId="0" applyNumberFormat="1" applyFont="1" applyFill="1" applyBorder="1" applyAlignment="1">
      <alignment horizontal="right" vertical="center" wrapText="1"/>
    </xf>
    <xf numFmtId="2" fontId="7" fillId="0" borderId="2" xfId="0" applyNumberFormat="1" applyFont="1" applyBorder="1" applyAlignment="1" applyProtection="1">
      <alignment horizontal="center" vertical="center" wrapText="1"/>
      <protection locked="0"/>
    </xf>
    <xf numFmtId="4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</cellXfs>
  <cellStyles count="8">
    <cellStyle name="Milliers 2" xfId="3" xr:uid="{6BB422EE-0E1C-4DA0-9226-FE0F38B60C49}"/>
    <cellStyle name="Milliers 3" xfId="6" xr:uid="{41313A7E-3BEC-4BD0-8AFA-7976C859900F}"/>
    <cellStyle name="Milliers 4" xfId="1" xr:uid="{DE144948-ED98-4EE1-86E5-34CD51FA2FAE}"/>
    <cellStyle name="Normal" xfId="0" builtinId="0"/>
    <cellStyle name="Normal 2" xfId="4" xr:uid="{73AC8E00-8B30-4ED5-8E83-4E914E0A30F0}"/>
    <cellStyle name="Normal 2 2" xfId="5" xr:uid="{A54CAF2A-AE59-4B76-A48A-4D0346297CED}"/>
    <cellStyle name="Normal 3" xfId="7" xr:uid="{0DD4C1D6-37A1-43C1-9865-F9405C1571DF}"/>
    <cellStyle name="Normal 4" xfId="2" xr:uid="{54145178-8C56-4E22-8444-4D587FA460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3AF24-BD8F-45B8-A696-DD5FE0C6F694}">
  <sheetPr>
    <pageSetUpPr fitToPage="1"/>
  </sheetPr>
  <dimension ref="A1:G33"/>
  <sheetViews>
    <sheetView tabSelected="1" zoomScaleNormal="100" workbookViewId="0">
      <selection activeCell="E11" sqref="E11:E26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7265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45</v>
      </c>
      <c r="C2" s="3"/>
      <c r="D2" s="3"/>
      <c r="E2" s="8"/>
      <c r="F2" s="8"/>
      <c r="G2" s="2"/>
    </row>
    <row r="3" spans="1:7" s="22" customFormat="1" ht="28.4" customHeight="1">
      <c r="A3" s="1"/>
      <c r="B3" s="45" t="s">
        <v>46</v>
      </c>
      <c r="C3" s="45"/>
      <c r="D3" s="45"/>
      <c r="E3" s="45"/>
      <c r="F3" s="45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41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47</v>
      </c>
      <c r="C11" s="38" t="s">
        <v>24</v>
      </c>
      <c r="D11" s="43">
        <f>(284-(14*1.08+7*1.85+7*2.24+7*0.72))+(73.6-(2.1+0.7+4))+(73.6-(4+0.42))+(301.7-(7*2.1+7*3.6+1.33*2.1*14))+(14*1.65*2.7)+27.8*3.5</f>
        <v>753.55799999999988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24</v>
      </c>
      <c r="D12" s="43">
        <f>(284-(14*1.08+7*1.85+7*2.24+7*0.72))+(73.6-(2.1+0.7+4))+(73.6-(4+0.42))+(301.7-(7*2.1+7*3.6+1.33*2.1*14))+(14*1.65*2.7)+27.8*3.5</f>
        <v>753.55799999999988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27</v>
      </c>
      <c r="B13" s="19" t="s">
        <v>48</v>
      </c>
      <c r="C13" s="38" t="s">
        <v>24</v>
      </c>
      <c r="D13" s="43">
        <f>(284-(14*1.08+7*1.85+7*2.24+7*0.72))+(73.6-(2.1+0.7+4))+(73.6-(4+0.42))+(301.7-(7*2.1+7*3.6+1.33*2.1*14))+(14*1.65*2.7)+27.8*3.5</f>
        <v>753.55799999999988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28</v>
      </c>
      <c r="B14" s="19" t="s">
        <v>26</v>
      </c>
      <c r="C14" s="38" t="s">
        <v>40</v>
      </c>
      <c r="D14" s="44">
        <v>1</v>
      </c>
      <c r="E14" s="21"/>
      <c r="F14" s="24">
        <f t="shared" ref="F14" si="0">ROUND(D14*E14,0)</f>
        <v>0</v>
      </c>
      <c r="G14" s="2"/>
    </row>
    <row r="15" spans="1:7" s="23" customFormat="1" ht="17.25" customHeight="1">
      <c r="A15" s="18" t="s">
        <v>29</v>
      </c>
      <c r="B15" s="19" t="s">
        <v>31</v>
      </c>
      <c r="C15" s="38" t="s">
        <v>40</v>
      </c>
      <c r="D15" s="44">
        <v>1</v>
      </c>
      <c r="E15" s="21"/>
      <c r="F15" s="24">
        <f t="shared" ref="F15:F26" si="1">ROUND(D15*E15,0)</f>
        <v>0</v>
      </c>
      <c r="G15" s="2"/>
    </row>
    <row r="16" spans="1:7" s="23" customFormat="1" ht="30" customHeight="1">
      <c r="A16" s="18" t="s">
        <v>30</v>
      </c>
      <c r="B16" s="19" t="s">
        <v>32</v>
      </c>
      <c r="C16" s="38" t="s">
        <v>40</v>
      </c>
      <c r="D16" s="44">
        <v>1</v>
      </c>
      <c r="E16" s="21"/>
      <c r="F16" s="24">
        <f t="shared" si="1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1"/>
        <v>0</v>
      </c>
      <c r="G17" s="2"/>
    </row>
    <row r="18" spans="1:7" s="23" customFormat="1" ht="15" customHeight="1">
      <c r="A18" s="18" t="s">
        <v>17</v>
      </c>
      <c r="B18" s="19" t="s">
        <v>44</v>
      </c>
      <c r="C18" s="38" t="s">
        <v>24</v>
      </c>
      <c r="D18" s="43">
        <f>(284-(14*1.08+7*1.85+7*2.24+7*0.72))+(73.6-(2.1+0.7+4))+(73.6-(4+0.42))+(301.7-(7*2.1+7*3.6+1.33*2.1*14))+(14*1.65*2.7)</f>
        <v>656.25799999999992</v>
      </c>
      <c r="E18" s="21"/>
      <c r="F18" s="24">
        <f t="shared" si="1"/>
        <v>0</v>
      </c>
      <c r="G18" s="2"/>
    </row>
    <row r="19" spans="1:7" s="23" customFormat="1" ht="15" customHeight="1">
      <c r="A19" s="18" t="s">
        <v>16</v>
      </c>
      <c r="B19" s="19" t="s">
        <v>33</v>
      </c>
      <c r="C19" s="38" t="s">
        <v>24</v>
      </c>
      <c r="D19" s="43">
        <f>124*0.3+27.8*3.5</f>
        <v>134.5</v>
      </c>
      <c r="E19" s="21"/>
      <c r="F19" s="24">
        <f>ROUND(D19*E19,0)</f>
        <v>0</v>
      </c>
      <c r="G19" s="2"/>
    </row>
    <row r="20" spans="1:7" s="23" customFormat="1" ht="30" customHeight="1">
      <c r="A20" s="18" t="s">
        <v>50</v>
      </c>
      <c r="B20" s="19" t="s">
        <v>49</v>
      </c>
      <c r="C20" s="38" t="s">
        <v>24</v>
      </c>
      <c r="D20" s="43">
        <f>((15.1*2.6)*14-((1.33*2.1*2+2.1+1.4*2.1)*7))+(10.2*2*7)</f>
        <v>618.05799999999999</v>
      </c>
      <c r="E20" s="21"/>
      <c r="F20" s="24">
        <f t="shared" si="1"/>
        <v>0</v>
      </c>
      <c r="G20" s="2"/>
    </row>
    <row r="21" spans="1:7" s="23" customFormat="1" ht="17.25" customHeight="1">
      <c r="A21" s="17" t="s">
        <v>18</v>
      </c>
      <c r="B21" s="31" t="s">
        <v>34</v>
      </c>
      <c r="C21" s="38"/>
      <c r="D21" s="43"/>
      <c r="E21" s="21"/>
      <c r="F21" s="24">
        <f t="shared" si="1"/>
        <v>0</v>
      </c>
      <c r="G21" s="2"/>
    </row>
    <row r="22" spans="1:7" s="23" customFormat="1" ht="15" customHeight="1">
      <c r="A22" s="18" t="s">
        <v>21</v>
      </c>
      <c r="B22" s="19" t="s">
        <v>35</v>
      </c>
      <c r="C22" s="38" t="s">
        <v>24</v>
      </c>
      <c r="D22" s="43">
        <f>0.7*44.5</f>
        <v>31.15</v>
      </c>
      <c r="E22" s="21"/>
      <c r="F22" s="24">
        <f t="shared" si="1"/>
        <v>0</v>
      </c>
      <c r="G22" s="2"/>
    </row>
    <row r="23" spans="1:7" s="23" customFormat="1" ht="17.149999999999999" customHeight="1">
      <c r="A23" s="17" t="s">
        <v>22</v>
      </c>
      <c r="B23" s="31" t="s">
        <v>19</v>
      </c>
      <c r="C23" s="38"/>
      <c r="D23" s="43"/>
      <c r="E23" s="21"/>
      <c r="F23" s="24">
        <f t="shared" si="1"/>
        <v>0</v>
      </c>
      <c r="G23" s="2"/>
    </row>
    <row r="24" spans="1:7" s="23" customFormat="1" ht="15" customHeight="1">
      <c r="A24" s="18" t="s">
        <v>36</v>
      </c>
      <c r="B24" s="19" t="s">
        <v>20</v>
      </c>
      <c r="C24" s="38" t="s">
        <v>24</v>
      </c>
      <c r="D24" s="43">
        <f>2.1*15</f>
        <v>31.5</v>
      </c>
      <c r="E24" s="21"/>
      <c r="F24" s="24">
        <f t="shared" si="1"/>
        <v>0</v>
      </c>
      <c r="G24" s="2"/>
    </row>
    <row r="25" spans="1:7" s="23" customFormat="1" ht="17.25" customHeight="1">
      <c r="A25" s="17" t="s">
        <v>37</v>
      </c>
      <c r="B25" s="31" t="s">
        <v>23</v>
      </c>
      <c r="C25" s="38" t="s">
        <v>25</v>
      </c>
      <c r="D25" s="43">
        <f>3*6</f>
        <v>18</v>
      </c>
      <c r="E25" s="21"/>
      <c r="F25" s="24">
        <f t="shared" si="1"/>
        <v>0</v>
      </c>
      <c r="G25" s="2"/>
    </row>
    <row r="26" spans="1:7" s="23" customFormat="1" ht="17.25" customHeight="1">
      <c r="A26" s="17" t="s">
        <v>38</v>
      </c>
      <c r="B26" s="31" t="s">
        <v>39</v>
      </c>
      <c r="C26" s="38" t="s">
        <v>24</v>
      </c>
      <c r="D26" s="43">
        <f>0.3*7</f>
        <v>2.1</v>
      </c>
      <c r="E26" s="21"/>
      <c r="F26" s="24">
        <f t="shared" si="1"/>
        <v>0</v>
      </c>
      <c r="G26" s="2"/>
    </row>
    <row r="27" spans="1:7" s="23" customFormat="1" ht="17.25" customHeight="1">
      <c r="A27" s="18"/>
      <c r="B27" s="19"/>
      <c r="C27" s="38"/>
      <c r="D27" s="42"/>
      <c r="E27" s="21"/>
      <c r="F27" s="24"/>
      <c r="G27" s="2"/>
    </row>
    <row r="28" spans="1:7" s="23" customFormat="1" ht="17.25" customHeight="1">
      <c r="A28" s="25"/>
      <c r="B28" s="26"/>
      <c r="C28" s="27"/>
      <c r="D28" s="28"/>
      <c r="E28" s="29"/>
      <c r="F28" s="30"/>
      <c r="G28" s="2"/>
    </row>
    <row r="29" spans="1:7" s="22" customFormat="1" ht="20.149999999999999" customHeight="1">
      <c r="A29" s="1"/>
      <c r="B29" s="4"/>
      <c r="C29" s="3"/>
      <c r="D29" s="3"/>
      <c r="E29" s="4"/>
      <c r="F29" s="37"/>
      <c r="G29" s="2"/>
    </row>
    <row r="30" spans="1:7" s="22" customFormat="1" ht="18" customHeight="1" thickBot="1">
      <c r="A30" s="1"/>
      <c r="B30" s="48" t="s">
        <v>3</v>
      </c>
      <c r="C30" s="48"/>
      <c r="D30" s="48"/>
      <c r="E30" s="48"/>
      <c r="F30" s="37"/>
      <c r="G30" s="2"/>
    </row>
    <row r="31" spans="1:7" s="22" customFormat="1" ht="21" customHeight="1" thickBot="1">
      <c r="A31" s="40"/>
      <c r="B31" s="46" t="s">
        <v>4</v>
      </c>
      <c r="C31" s="46"/>
      <c r="D31" s="46"/>
      <c r="E31" s="47"/>
      <c r="F31" s="41">
        <f>SUM(F9:F28)</f>
        <v>0</v>
      </c>
      <c r="G31" s="2"/>
    </row>
    <row r="32" spans="1:7" s="22" customFormat="1" ht="21" customHeight="1" thickBot="1">
      <c r="A32" s="40"/>
      <c r="B32" s="46" t="s">
        <v>42</v>
      </c>
      <c r="C32" s="46"/>
      <c r="D32" s="46"/>
      <c r="E32" s="47"/>
      <c r="F32" s="41">
        <f>ROUND(F31*6%,0)</f>
        <v>0</v>
      </c>
      <c r="G32" s="2"/>
    </row>
    <row r="33" spans="1:7" s="22" customFormat="1" ht="21" customHeight="1" thickBot="1">
      <c r="A33" s="40"/>
      <c r="B33" s="46" t="s">
        <v>43</v>
      </c>
      <c r="C33" s="46"/>
      <c r="D33" s="46"/>
      <c r="E33" s="47"/>
      <c r="F33" s="41">
        <f>F31+F32</f>
        <v>0</v>
      </c>
      <c r="G33" s="2"/>
    </row>
  </sheetData>
  <mergeCells count="5">
    <mergeCell ref="B3:F3"/>
    <mergeCell ref="B31:E31"/>
    <mergeCell ref="B30:E30"/>
    <mergeCell ref="B32:E32"/>
    <mergeCell ref="B33:E33"/>
  </mergeCells>
  <phoneticPr fontId="19" type="noConversion"/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MARS 2025</oddHeader>
    <oddFooter>&amp;CDPGF - LOT 10 - PEINTURE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10-Récap</vt:lpstr>
      <vt:lpstr>'10-Récap'!Zone_d_impression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pilote</dc:creator>
  <cp:lastModifiedBy>Olivier RONDEAU</cp:lastModifiedBy>
  <cp:lastPrinted>2022-09-06T06:16:57Z</cp:lastPrinted>
  <dcterms:created xsi:type="dcterms:W3CDTF">2020-09-02T20:50:39Z</dcterms:created>
  <dcterms:modified xsi:type="dcterms:W3CDTF">2025-03-04T19:47:00Z</dcterms:modified>
</cp:coreProperties>
</file>